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4610" windowHeight="9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'Sheet1'!$A$1:$K$50</definedName>
  </definedNames>
  <calcPr fullCalcOnLoad="1"/>
</workbook>
</file>

<file path=xl/comments2.xml><?xml version="1.0" encoding="utf-8"?>
<comments xmlns="http://schemas.openxmlformats.org/spreadsheetml/2006/main">
  <authors>
    <author>Mercado, Ricardo</author>
  </authors>
  <commentList>
    <comment ref="F20" authorId="0">
      <text>
        <r>
          <rPr>
            <sz val="8"/>
            <rFont val="Tahoma"/>
            <family val="2"/>
          </rPr>
          <t>No More than 80% LTV</t>
        </r>
      </text>
    </comment>
  </commentList>
</comments>
</file>

<file path=xl/sharedStrings.xml><?xml version="1.0" encoding="utf-8"?>
<sst xmlns="http://schemas.openxmlformats.org/spreadsheetml/2006/main" count="51" uniqueCount="50">
  <si>
    <t>Applicant(s) Name(s):</t>
  </si>
  <si>
    <t>INCOME</t>
  </si>
  <si>
    <t xml:space="preserve">MONTHLY </t>
  </si>
  <si>
    <t>Borrower Annual Income:</t>
  </si>
  <si>
    <t>Max PITI Payment --------&gt;</t>
  </si>
  <si>
    <t>PROPOSED MONTHLY PAYMENT</t>
  </si>
  <si>
    <t>Mortgage Principal &amp; Interest</t>
  </si>
  <si>
    <t>Monthly Private Mtg Insurance</t>
  </si>
  <si>
    <t>Real Estate Taxes</t>
  </si>
  <si>
    <t>Annual Est</t>
  </si>
  <si>
    <t>Monthly Hazard Insurance</t>
  </si>
  <si>
    <t>Association Fees</t>
  </si>
  <si>
    <t>Other</t>
  </si>
  <si>
    <t>TOTAL HOUSING PAYMENT</t>
  </si>
  <si>
    <t>Interest Rate</t>
  </si>
  <si>
    <t>GAP FINANCING</t>
  </si>
  <si>
    <t>Loan Term:</t>
  </si>
  <si>
    <t>What price house do you want?</t>
  </si>
  <si>
    <t xml:space="preserve">Down Pmt </t>
  </si>
  <si>
    <t>How much do you qualify for?</t>
  </si>
  <si>
    <t>Mortgage Amount $</t>
  </si>
  <si>
    <t>Needed to make up the difference?</t>
  </si>
  <si>
    <t>TOTAL AFFORDABILITY</t>
  </si>
  <si>
    <r>
      <t xml:space="preserve">The below should be input as </t>
    </r>
    <r>
      <rPr>
        <b/>
        <sz val="10"/>
        <rFont val="Bookman Old Style"/>
        <family val="1"/>
      </rPr>
      <t>annual figures:</t>
    </r>
  </si>
  <si>
    <t>NOTE: Maximum homebuyer subsidy provided by this program is $115,000.</t>
  </si>
  <si>
    <t>NEIGHBORHOOD STABILIZATION PROGRAM</t>
  </si>
  <si>
    <t>Property address:</t>
  </si>
  <si>
    <t>Step 1: INPUT THE ADDRESS OF THE HOUSE YOU ARE INTERESTED IN.</t>
  </si>
  <si>
    <t>NOTIFICATION OF INTEREST FORM</t>
  </si>
  <si>
    <t>EDWARD P. MANGANO</t>
  </si>
  <si>
    <t>Director</t>
  </si>
  <si>
    <t>COUNTY EXECUTIVE</t>
  </si>
  <si>
    <t>Kevin J. Crean</t>
  </si>
  <si>
    <t>Deputy Director</t>
  </si>
  <si>
    <t>OFFICE OF COMMUNITY DEVELOPMENT</t>
  </si>
  <si>
    <t>Secondary phone:</t>
  </si>
  <si>
    <t>INITIALS</t>
  </si>
  <si>
    <t>Primary phone:</t>
  </si>
  <si>
    <t xml:space="preserve">Please complete this sheet for every home you are interested in purchasing.  Follow all </t>
  </si>
  <si>
    <t>80% LTV</t>
  </si>
  <si>
    <t>PMI</t>
  </si>
  <si>
    <t>NO PMI</t>
  </si>
  <si>
    <t>SUBSIDY NEEDED IN EITHER CASE</t>
  </si>
  <si>
    <t>GREATER MORTGAGE OF THE TWO</t>
  </si>
  <si>
    <t>Do not change any figures on this page. For office use only.</t>
  </si>
  <si>
    <r>
      <t xml:space="preserve">the steps that appear </t>
    </r>
    <r>
      <rPr>
        <b/>
        <sz val="10"/>
        <color indexed="10"/>
        <rFont val="Bookman Old Style"/>
        <family val="1"/>
      </rPr>
      <t>(YELLOW FIELDS)</t>
    </r>
    <r>
      <rPr>
        <b/>
        <sz val="10"/>
        <rFont val="Bookman Old Style"/>
        <family val="1"/>
      </rPr>
      <t xml:space="preserve"> &amp; send with the application materials.</t>
    </r>
  </si>
  <si>
    <t>PMI Rate:</t>
  </si>
  <si>
    <t>40 MAIN STREET, HEMPSTEAD, NY 11550</t>
  </si>
  <si>
    <t>(516) 572-1936 / FAX (516) 572-0843</t>
  </si>
  <si>
    <t>John S. Sarcone Jr.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</si>
</sst>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.00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[$-409]dddd\,\ mmmm\ dd\,\ yyyy"/>
    <numFmt numFmtId="176" formatCode="[$-409]h:mm:ss\ AM/PM"/>
    <numFmt numFmtId="177" formatCode="0.0"/>
    <numFmt numFmtId="178" formatCode="_(&quot;$&quot;* #,##0.0000_);_(&quot;$&quot;* \(#,##0.0000\);_(&quot;$&quot;* &quot;-&quot;????_);_(@_)"/>
    <numFmt numFmtId="179" formatCode="_(&quot;$&quot;* #,##0.000_);_(&quot;$&quot;* \(#,##0.000\);_(&quot;$&quot;* &quot;-&quot;???_);_(@_)"/>
    <numFmt numFmtId="180" formatCode="0.0000%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10"/>
      <name val="Baskerville Old Face"/>
      <family val="1"/>
    </font>
    <font>
      <b/>
      <sz val="11"/>
      <name val="Baskerville Old Face"/>
      <family val="1"/>
    </font>
    <font>
      <b/>
      <sz val="10"/>
      <name val="Baskerville Old Face"/>
      <family val="1"/>
    </font>
    <font>
      <b/>
      <sz val="12"/>
      <name val="Baskerville Old Face"/>
      <family val="1"/>
    </font>
    <font>
      <b/>
      <sz val="9"/>
      <name val="Baskerville Old Face"/>
      <family val="1"/>
    </font>
    <font>
      <b/>
      <sz val="10"/>
      <color indexed="10"/>
      <name val="Bookman Old Style"/>
      <family val="1"/>
    </font>
    <font>
      <sz val="9"/>
      <name val="Bookman Old Style"/>
      <family val="1"/>
    </font>
    <font>
      <b/>
      <u val="single"/>
      <sz val="12"/>
      <name val="Antique Olive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Bookman Old Style"/>
      <family val="1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Baskerville Old Face"/>
      <family val="1"/>
    </font>
    <font>
      <b/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0"/>
      <color indexed="18"/>
      <name val="Bookman Old Style"/>
      <family val="1"/>
    </font>
    <font>
      <b/>
      <u val="single"/>
      <sz val="10"/>
      <color indexed="10"/>
      <name val="Bookman Old Style"/>
      <family val="1"/>
    </font>
    <font>
      <sz val="16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60"/>
      <name val="Bookman Old Style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Bookman Old Style"/>
      <family val="1"/>
    </font>
    <font>
      <b/>
      <u val="single"/>
      <sz val="20"/>
      <color indexed="10"/>
      <name val="Calibri"/>
      <family val="2"/>
    </font>
    <font>
      <sz val="10"/>
      <color indexed="9"/>
      <name val="Bookman Old Style"/>
      <family val="1"/>
    </font>
    <font>
      <b/>
      <sz val="16"/>
      <name val="Baskerville Old Fac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Bookman Old Style"/>
      <family val="1"/>
    </font>
    <font>
      <b/>
      <sz val="12"/>
      <color theme="1"/>
      <name val="Calibri"/>
      <family val="2"/>
    </font>
    <font>
      <sz val="12"/>
      <color theme="1"/>
      <name val="Baskerville Old Face"/>
      <family val="1"/>
    </font>
    <font>
      <sz val="12"/>
      <color theme="1"/>
      <name val="Calibri"/>
      <family val="2"/>
    </font>
    <font>
      <b/>
      <sz val="10"/>
      <color rgb="FFFF0000"/>
      <name val="Bookman Old Style"/>
      <family val="1"/>
    </font>
    <font>
      <b/>
      <sz val="10"/>
      <color theme="4" tint="-0.4999699890613556"/>
      <name val="Bookman Old Style"/>
      <family val="1"/>
    </font>
    <font>
      <b/>
      <u val="single"/>
      <sz val="10"/>
      <color rgb="FFFF0000"/>
      <name val="Bookman Old Style"/>
      <family val="1"/>
    </font>
    <font>
      <sz val="16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5" tint="-0.24997000396251678"/>
      <name val="Calibri"/>
      <family val="2"/>
    </font>
    <font>
      <sz val="10"/>
      <color theme="5" tint="-0.24997000396251678"/>
      <name val="Bookman Old Style"/>
      <family val="1"/>
    </font>
    <font>
      <sz val="10"/>
      <color theme="0"/>
      <name val="Bookman Old Style"/>
      <family val="1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Bookman Old Style"/>
      <family val="1"/>
    </font>
    <font>
      <b/>
      <u val="single"/>
      <sz val="20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71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37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8" fillId="0" borderId="0" xfId="0" applyFont="1" applyFill="1" applyAlignment="1" applyProtection="1">
      <alignment vertical="top" wrapText="1"/>
      <protection/>
    </xf>
    <xf numFmtId="0" fontId="3" fillId="0" borderId="10" xfId="0" applyFont="1" applyBorder="1" applyAlignment="1" applyProtection="1">
      <alignment/>
      <protection/>
    </xf>
    <xf numFmtId="0" fontId="7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73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5" fillId="0" borderId="13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5" fillId="0" borderId="16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74" fillId="0" borderId="0" xfId="0" applyFont="1" applyFill="1" applyBorder="1" applyAlignment="1" applyProtection="1">
      <alignment horizontal="right"/>
      <protection/>
    </xf>
    <xf numFmtId="0" fontId="74" fillId="0" borderId="0" xfId="0" applyFont="1" applyFill="1" applyBorder="1" applyAlignment="1" applyProtection="1">
      <alignment horizontal="left"/>
      <protection/>
    </xf>
    <xf numFmtId="0" fontId="75" fillId="0" borderId="0" xfId="0" applyFont="1" applyAlignment="1" applyProtection="1">
      <alignment/>
      <protection/>
    </xf>
    <xf numFmtId="0" fontId="76" fillId="0" borderId="0" xfId="0" applyFont="1" applyFill="1" applyBorder="1" applyAlignment="1" applyProtection="1">
      <alignment horizontal="left"/>
      <protection/>
    </xf>
    <xf numFmtId="0" fontId="76" fillId="0" borderId="0" xfId="0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77" fillId="0" borderId="0" xfId="0" applyFont="1" applyAlignment="1">
      <alignment/>
    </xf>
    <xf numFmtId="165" fontId="3" fillId="33" borderId="17" xfId="0" applyNumberFormat="1" applyFont="1" applyFill="1" applyBorder="1" applyAlignment="1" applyProtection="1">
      <alignment/>
      <protection locked="0"/>
    </xf>
    <xf numFmtId="0" fontId="3" fillId="33" borderId="18" xfId="0" applyFont="1" applyFill="1" applyBorder="1" applyAlignment="1" applyProtection="1">
      <alignment horizontal="right"/>
      <protection locked="0"/>
    </xf>
    <xf numFmtId="44" fontId="3" fillId="33" borderId="19" xfId="44" applyNumberFormat="1" applyFont="1" applyFill="1" applyBorder="1" applyAlignment="1" applyProtection="1">
      <alignment/>
      <protection locked="0"/>
    </xf>
    <xf numFmtId="0" fontId="7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right"/>
      <protection hidden="1"/>
    </xf>
    <xf numFmtId="44" fontId="3" fillId="0" borderId="10" xfId="44" applyFont="1" applyFill="1" applyBorder="1" applyAlignment="1" applyProtection="1">
      <alignment/>
      <protection hidden="1"/>
    </xf>
    <xf numFmtId="44" fontId="3" fillId="0" borderId="22" xfId="0" applyNumberFormat="1" applyFont="1" applyFill="1" applyBorder="1" applyAlignment="1" applyProtection="1">
      <alignment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78" fillId="0" borderId="23" xfId="0" applyFont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44" fontId="3" fillId="0" borderId="18" xfId="44" applyNumberFormat="1" applyFont="1" applyFill="1" applyBorder="1" applyAlignment="1" applyProtection="1">
      <alignment/>
      <protection hidden="1"/>
    </xf>
    <xf numFmtId="0" fontId="79" fillId="0" borderId="13" xfId="0" applyFont="1" applyFill="1" applyBorder="1" applyAlignment="1" applyProtection="1">
      <alignment/>
      <protection hidden="1"/>
    </xf>
    <xf numFmtId="44" fontId="3" fillId="0" borderId="18" xfId="0" applyNumberFormat="1" applyFont="1" applyFill="1" applyBorder="1" applyAlignment="1" applyProtection="1">
      <alignment/>
      <protection hidden="1"/>
    </xf>
    <xf numFmtId="0" fontId="11" fillId="0" borderId="20" xfId="0" applyFont="1" applyFill="1" applyBorder="1" applyAlignment="1" applyProtection="1">
      <alignment/>
      <protection hidden="1"/>
    </xf>
    <xf numFmtId="44" fontId="80" fillId="0" borderId="16" xfId="44" applyNumberFormat="1" applyFont="1" applyFill="1" applyBorder="1" applyAlignment="1" applyProtection="1">
      <alignment/>
      <protection hidden="1"/>
    </xf>
    <xf numFmtId="44" fontId="69" fillId="0" borderId="16" xfId="59" applyNumberFormat="1" applyFont="1" applyBorder="1" applyAlignment="1" applyProtection="1">
      <alignment/>
      <protection hidden="1"/>
    </xf>
    <xf numFmtId="44" fontId="3" fillId="0" borderId="18" xfId="44" applyFont="1" applyFill="1" applyBorder="1" applyAlignment="1" applyProtection="1">
      <alignment/>
      <protection hidden="1"/>
    </xf>
    <xf numFmtId="0" fontId="3" fillId="0" borderId="24" xfId="0" applyFont="1" applyFill="1" applyBorder="1" applyAlignment="1" applyProtection="1">
      <alignment horizontal="right"/>
      <protection hidden="1"/>
    </xf>
    <xf numFmtId="44" fontId="3" fillId="0" borderId="15" xfId="44" applyFont="1" applyFill="1" applyBorder="1" applyAlignment="1" applyProtection="1">
      <alignment/>
      <protection hidden="1"/>
    </xf>
    <xf numFmtId="0" fontId="2" fillId="0" borderId="25" xfId="0" applyFont="1" applyFill="1" applyBorder="1" applyAlignment="1" applyProtection="1">
      <alignment/>
      <protection hidden="1"/>
    </xf>
    <xf numFmtId="0" fontId="2" fillId="0" borderId="26" xfId="0" applyFont="1" applyFill="1" applyBorder="1" applyAlignment="1" applyProtection="1">
      <alignment/>
      <protection hidden="1"/>
    </xf>
    <xf numFmtId="44" fontId="2" fillId="34" borderId="18" xfId="0" applyNumberFormat="1" applyFont="1" applyFill="1" applyBorder="1" applyAlignment="1" applyProtection="1">
      <alignment/>
      <protection hidden="1"/>
    </xf>
    <xf numFmtId="0" fontId="3" fillId="35" borderId="27" xfId="0" applyFont="1" applyFill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3" fillId="35" borderId="20" xfId="0" applyFont="1" applyFill="1" applyBorder="1" applyAlignment="1" applyProtection="1">
      <alignment/>
      <protection hidden="1"/>
    </xf>
    <xf numFmtId="0" fontId="3" fillId="35" borderId="28" xfId="0" applyFont="1" applyFill="1" applyBorder="1" applyAlignment="1" applyProtection="1">
      <alignment/>
      <protection hidden="1"/>
    </xf>
    <xf numFmtId="44" fontId="70" fillId="0" borderId="18" xfId="44" applyFont="1" applyFill="1" applyBorder="1" applyAlignment="1" applyProtection="1">
      <alignment/>
      <protection hidden="1"/>
    </xf>
    <xf numFmtId="0" fontId="3" fillId="35" borderId="25" xfId="0" applyFont="1" applyFill="1" applyBorder="1" applyAlignment="1" applyProtection="1">
      <alignment/>
      <protection hidden="1"/>
    </xf>
    <xf numFmtId="0" fontId="3" fillId="35" borderId="29" xfId="0" applyFont="1" applyFill="1" applyBorder="1" applyAlignment="1" applyProtection="1">
      <alignment/>
      <protection hidden="1"/>
    </xf>
    <xf numFmtId="44" fontId="3" fillId="16" borderId="30" xfId="44" applyFont="1" applyFill="1" applyBorder="1" applyAlignment="1" applyProtection="1">
      <alignment/>
      <protection hidden="1"/>
    </xf>
    <xf numFmtId="44" fontId="0" fillId="16" borderId="18" xfId="0" applyNumberFormat="1" applyFill="1" applyBorder="1" applyAlignment="1" applyProtection="1">
      <alignment/>
      <protection hidden="1"/>
    </xf>
    <xf numFmtId="0" fontId="4" fillId="35" borderId="31" xfId="0" applyFont="1" applyFill="1" applyBorder="1" applyAlignment="1" applyProtection="1">
      <alignment/>
      <protection hidden="1"/>
    </xf>
    <xf numFmtId="0" fontId="4" fillId="35" borderId="32" xfId="0" applyFont="1" applyFill="1" applyBorder="1" applyAlignment="1" applyProtection="1">
      <alignment/>
      <protection hidden="1"/>
    </xf>
    <xf numFmtId="44" fontId="2" fillId="36" borderId="33" xfId="44" applyFont="1" applyFill="1" applyBorder="1" applyAlignment="1" applyProtection="1">
      <alignment/>
      <protection hidden="1"/>
    </xf>
    <xf numFmtId="44" fontId="68" fillId="36" borderId="33" xfId="0" applyNumberFormat="1" applyFont="1" applyFill="1" applyBorder="1" applyAlignment="1" applyProtection="1">
      <alignment/>
      <protection hidden="1"/>
    </xf>
    <xf numFmtId="44" fontId="0" fillId="9" borderId="31" xfId="0" applyNumberFormat="1" applyFont="1" applyFill="1" applyBorder="1" applyAlignment="1" applyProtection="1">
      <alignment/>
      <protection hidden="1"/>
    </xf>
    <xf numFmtId="44" fontId="0" fillId="9" borderId="34" xfId="0" applyNumberFormat="1" applyFont="1" applyFill="1" applyBorder="1" applyAlignment="1" applyProtection="1">
      <alignment/>
      <protection hidden="1"/>
    </xf>
    <xf numFmtId="44" fontId="0" fillId="0" borderId="0" xfId="0" applyNumberFormat="1" applyBorder="1" applyAlignment="1" applyProtection="1">
      <alignment/>
      <protection hidden="1"/>
    </xf>
    <xf numFmtId="44" fontId="3" fillId="0" borderId="35" xfId="44" applyFont="1" applyFill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hidden="1"/>
    </xf>
    <xf numFmtId="44" fontId="2" fillId="36" borderId="35" xfId="44" applyFont="1" applyFill="1" applyBorder="1" applyAlignment="1" applyProtection="1">
      <alignment/>
      <protection hidden="1"/>
    </xf>
    <xf numFmtId="44" fontId="3" fillId="0" borderId="36" xfId="0" applyNumberFormat="1" applyFont="1" applyBorder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0" fontId="3" fillId="37" borderId="37" xfId="0" applyFont="1" applyFill="1" applyBorder="1" applyAlignment="1" applyProtection="1">
      <alignment/>
      <protection hidden="1"/>
    </xf>
    <xf numFmtId="9" fontId="3" fillId="0" borderId="12" xfId="59" applyFont="1" applyFill="1" applyBorder="1" applyAlignment="1" applyProtection="1">
      <alignment/>
      <protection hidden="1"/>
    </xf>
    <xf numFmtId="44" fontId="2" fillId="34" borderId="22" xfId="44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65" fontId="45" fillId="38" borderId="13" xfId="59" applyNumberFormat="1" applyFont="1" applyFill="1" applyBorder="1" applyAlignment="1" applyProtection="1">
      <alignment/>
      <protection locked="0"/>
    </xf>
    <xf numFmtId="44" fontId="3" fillId="0" borderId="30" xfId="44" applyFont="1" applyFill="1" applyBorder="1" applyAlignment="1" applyProtection="1">
      <alignment/>
      <protection hidden="1"/>
    </xf>
    <xf numFmtId="44" fontId="3" fillId="0" borderId="38" xfId="44" applyFont="1" applyFill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 horizontal="right"/>
      <protection hidden="1"/>
    </xf>
    <xf numFmtId="44" fontId="3" fillId="0" borderId="12" xfId="44" applyFont="1" applyFill="1" applyBorder="1" applyAlignment="1" applyProtection="1">
      <alignment/>
      <protection hidden="1"/>
    </xf>
    <xf numFmtId="44" fontId="70" fillId="0" borderId="25" xfId="0" applyNumberFormat="1" applyFont="1" applyFill="1" applyBorder="1" applyAlignment="1" applyProtection="1">
      <alignment/>
      <protection hidden="1"/>
    </xf>
    <xf numFmtId="44" fontId="70" fillId="0" borderId="29" xfId="44" applyNumberFormat="1" applyFont="1" applyFill="1" applyBorder="1" applyAlignment="1" applyProtection="1">
      <alignment/>
      <protection hidden="1"/>
    </xf>
    <xf numFmtId="0" fontId="78" fillId="0" borderId="37" xfId="0" applyFont="1" applyBorder="1" applyAlignment="1" applyProtection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165" fontId="81" fillId="0" borderId="10" xfId="59" applyNumberFormat="1" applyFont="1" applyFill="1" applyBorder="1" applyAlignment="1" applyProtection="1">
      <alignment/>
      <protection/>
    </xf>
    <xf numFmtId="0" fontId="35" fillId="0" borderId="0" xfId="0" applyFont="1" applyAlignment="1" applyProtection="1">
      <alignment horizontal="center" vertical="top" wrapText="1"/>
      <protection/>
    </xf>
    <xf numFmtId="0" fontId="35" fillId="0" borderId="35" xfId="0" applyFont="1" applyBorder="1" applyAlignment="1" applyProtection="1">
      <alignment horizontal="right"/>
      <protection/>
    </xf>
    <xf numFmtId="0" fontId="35" fillId="0" borderId="0" xfId="0" applyFont="1" applyAlignment="1" applyProtection="1">
      <alignment horizontal="right" wrapText="1"/>
      <protection/>
    </xf>
    <xf numFmtId="44" fontId="73" fillId="0" borderId="39" xfId="0" applyNumberFormat="1" applyFont="1" applyBorder="1" applyAlignment="1" applyProtection="1">
      <alignment/>
      <protection/>
    </xf>
    <xf numFmtId="44" fontId="73" fillId="0" borderId="0" xfId="0" applyNumberFormat="1" applyFont="1" applyAlignment="1" applyProtection="1">
      <alignment/>
      <protection/>
    </xf>
    <xf numFmtId="0" fontId="35" fillId="0" borderId="0" xfId="0" applyFont="1" applyFill="1" applyAlignment="1" applyProtection="1">
      <alignment horizontal="center" vertical="top" wrapText="1"/>
      <protection/>
    </xf>
    <xf numFmtId="44" fontId="35" fillId="0" borderId="0" xfId="0" applyNumberFormat="1" applyFont="1" applyAlignment="1" applyProtection="1">
      <alignment/>
      <protection/>
    </xf>
    <xf numFmtId="44" fontId="73" fillId="0" borderId="10" xfId="0" applyNumberFormat="1" applyFont="1" applyBorder="1" applyAlignment="1" applyProtection="1">
      <alignment horizontal="right"/>
      <protection/>
    </xf>
    <xf numFmtId="44" fontId="73" fillId="0" borderId="11" xfId="0" applyNumberFormat="1" applyFont="1" applyBorder="1" applyAlignment="1" applyProtection="1">
      <alignment horizontal="right"/>
      <protection/>
    </xf>
    <xf numFmtId="44" fontId="73" fillId="0" borderId="40" xfId="0" applyNumberFormat="1" applyFont="1" applyBorder="1" applyAlignment="1" applyProtection="1">
      <alignment horizontal="right"/>
      <protection/>
    </xf>
    <xf numFmtId="44" fontId="73" fillId="0" borderId="15" xfId="0" applyNumberFormat="1" applyFont="1" applyBorder="1" applyAlignment="1" applyProtection="1">
      <alignment horizontal="right"/>
      <protection/>
    </xf>
    <xf numFmtId="44" fontId="73" fillId="0" borderId="16" xfId="0" applyNumberFormat="1" applyFont="1" applyBorder="1" applyAlignment="1" applyProtection="1">
      <alignment horizontal="right"/>
      <protection/>
    </xf>
    <xf numFmtId="44" fontId="73" fillId="0" borderId="24" xfId="0" applyNumberFormat="1" applyFont="1" applyBorder="1" applyAlignment="1" applyProtection="1">
      <alignment horizontal="right"/>
      <protection/>
    </xf>
    <xf numFmtId="44" fontId="71" fillId="0" borderId="0" xfId="0" applyNumberFormat="1" applyFont="1" applyBorder="1" applyAlignment="1" applyProtection="1">
      <alignment horizontal="right"/>
      <protection/>
    </xf>
    <xf numFmtId="44" fontId="73" fillId="0" borderId="13" xfId="0" applyNumberFormat="1" applyFont="1" applyBorder="1" applyAlignment="1" applyProtection="1">
      <alignment/>
      <protection/>
    </xf>
    <xf numFmtId="44" fontId="73" fillId="0" borderId="14" xfId="0" applyNumberFormat="1" applyFont="1" applyBorder="1" applyAlignment="1" applyProtection="1">
      <alignment/>
      <protection/>
    </xf>
    <xf numFmtId="44" fontId="73" fillId="0" borderId="16" xfId="0" applyNumberFormat="1" applyFont="1" applyBorder="1" applyAlignment="1" applyProtection="1">
      <alignment/>
      <protection/>
    </xf>
    <xf numFmtId="44" fontId="73" fillId="0" borderId="24" xfId="0" applyNumberFormat="1" applyFont="1" applyBorder="1" applyAlignment="1" applyProtection="1">
      <alignment/>
      <protection/>
    </xf>
    <xf numFmtId="44" fontId="71" fillId="0" borderId="4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44" fontId="3" fillId="38" borderId="31" xfId="44" applyFont="1" applyFill="1" applyBorder="1" applyAlignment="1" applyProtection="1">
      <alignment horizontal="right"/>
      <protection locked="0"/>
    </xf>
    <xf numFmtId="44" fontId="3" fillId="38" borderId="34" xfId="44" applyFont="1" applyFill="1" applyBorder="1" applyAlignment="1" applyProtection="1">
      <alignment horizontal="right"/>
      <protection locked="0"/>
    </xf>
    <xf numFmtId="0" fontId="3" fillId="33" borderId="31" xfId="0" applyNumberFormat="1" applyFont="1" applyFill="1" applyBorder="1" applyAlignment="1" applyProtection="1">
      <alignment horizontal="center" shrinkToFit="1"/>
      <protection locked="0"/>
    </xf>
    <xf numFmtId="0" fontId="3" fillId="33" borderId="34" xfId="0" applyNumberFormat="1" applyFont="1" applyFill="1" applyBorder="1" applyAlignment="1" applyProtection="1">
      <alignment horizontal="center" shrinkToFit="1"/>
      <protection locked="0"/>
    </xf>
    <xf numFmtId="0" fontId="3" fillId="33" borderId="31" xfId="0" applyFont="1" applyFill="1" applyBorder="1" applyAlignment="1" applyProtection="1">
      <alignment horizontal="left"/>
      <protection locked="0"/>
    </xf>
    <xf numFmtId="0" fontId="3" fillId="33" borderId="32" xfId="0" applyFont="1" applyFill="1" applyBorder="1" applyAlignment="1" applyProtection="1">
      <alignment horizontal="left"/>
      <protection locked="0"/>
    </xf>
    <xf numFmtId="0" fontId="3" fillId="33" borderId="34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right" vertical="top" wrapText="1"/>
      <protection/>
    </xf>
    <xf numFmtId="0" fontId="38" fillId="0" borderId="26" xfId="0" applyFont="1" applyFill="1" applyBorder="1" applyAlignment="1" applyProtection="1">
      <alignment horizontal="center" vertical="top" wrapText="1"/>
      <protection/>
    </xf>
    <xf numFmtId="0" fontId="3" fillId="33" borderId="31" xfId="0" applyFont="1" applyFill="1" applyBorder="1" applyAlignment="1" applyProtection="1">
      <alignment/>
      <protection locked="0"/>
    </xf>
    <xf numFmtId="0" fontId="3" fillId="33" borderId="32" xfId="0" applyFont="1" applyFill="1" applyBorder="1" applyAlignment="1" applyProtection="1">
      <alignment/>
      <protection locked="0"/>
    </xf>
    <xf numFmtId="0" fontId="3" fillId="33" borderId="3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 horizontal="right" wrapText="1"/>
      <protection/>
    </xf>
    <xf numFmtId="44" fontId="83" fillId="0" borderId="0" xfId="0" applyNumberFormat="1" applyFont="1" applyAlignment="1" applyProtection="1">
      <alignment horizontal="center"/>
      <protection/>
    </xf>
    <xf numFmtId="0" fontId="84" fillId="0" borderId="0" xfId="0" applyFont="1" applyFill="1" applyBorder="1" applyAlignment="1" applyProtection="1">
      <alignment horizontal="center" wrapText="1"/>
      <protection/>
    </xf>
    <xf numFmtId="0" fontId="73" fillId="0" borderId="12" xfId="0" applyFont="1" applyBorder="1" applyAlignment="1" applyProtection="1">
      <alignment horizontal="right" wrapText="1"/>
      <protection/>
    </xf>
    <xf numFmtId="0" fontId="73" fillId="0" borderId="13" xfId="0" applyFont="1" applyBorder="1" applyAlignment="1" applyProtection="1">
      <alignment horizontal="right" wrapText="1"/>
      <protection/>
    </xf>
    <xf numFmtId="0" fontId="73" fillId="0" borderId="14" xfId="0" applyFont="1" applyBorder="1" applyAlignment="1" applyProtection="1">
      <alignment horizontal="right" wrapText="1"/>
      <protection/>
    </xf>
    <xf numFmtId="0" fontId="73" fillId="0" borderId="15" xfId="0" applyFont="1" applyBorder="1" applyAlignment="1" applyProtection="1">
      <alignment horizontal="right" wrapText="1"/>
      <protection/>
    </xf>
    <xf numFmtId="0" fontId="73" fillId="0" borderId="16" xfId="0" applyFont="1" applyBorder="1" applyAlignment="1" applyProtection="1">
      <alignment horizontal="right" wrapText="1"/>
      <protection/>
    </xf>
    <xf numFmtId="0" fontId="73" fillId="0" borderId="24" xfId="0" applyFont="1" applyBorder="1" applyAlignment="1" applyProtection="1">
      <alignment horizontal="right" wrapText="1"/>
      <protection/>
    </xf>
    <xf numFmtId="0" fontId="2" fillId="35" borderId="37" xfId="0" applyFont="1" applyFill="1" applyBorder="1" applyAlignment="1" applyProtection="1">
      <alignment horizontal="center"/>
      <protection hidden="1"/>
    </xf>
    <xf numFmtId="0" fontId="2" fillId="35" borderId="42" xfId="0" applyFont="1" applyFill="1" applyBorder="1" applyAlignment="1" applyProtection="1">
      <alignment horizontal="center"/>
      <protection hidden="1"/>
    </xf>
    <xf numFmtId="0" fontId="2" fillId="35" borderId="27" xfId="0" applyFont="1" applyFill="1" applyBorder="1" applyAlignment="1" applyProtection="1">
      <alignment horizontal="center"/>
      <protection hidden="1"/>
    </xf>
    <xf numFmtId="0" fontId="2" fillId="35" borderId="43" xfId="0" applyFont="1" applyFill="1" applyBorder="1" applyAlignment="1" applyProtection="1">
      <alignment horizontal="left"/>
      <protection hidden="1"/>
    </xf>
    <xf numFmtId="0" fontId="2" fillId="35" borderId="44" xfId="0" applyFont="1" applyFill="1" applyBorder="1" applyAlignment="1" applyProtection="1">
      <alignment horizontal="left"/>
      <protection hidden="1"/>
    </xf>
    <xf numFmtId="0" fontId="3" fillId="0" borderId="20" xfId="0" applyFont="1" applyBorder="1" applyAlignment="1" applyProtection="1">
      <alignment horizontal="left"/>
      <protection hidden="1"/>
    </xf>
    <xf numFmtId="0" fontId="3" fillId="0" borderId="45" xfId="0" applyFont="1" applyBorder="1" applyAlignment="1" applyProtection="1">
      <alignment horizontal="left"/>
      <protection hidden="1"/>
    </xf>
    <xf numFmtId="0" fontId="11" fillId="0" borderId="25" xfId="0" applyFont="1" applyBorder="1" applyAlignment="1" applyProtection="1">
      <alignment horizontal="left"/>
      <protection hidden="1"/>
    </xf>
    <xf numFmtId="0" fontId="11" fillId="0" borderId="46" xfId="0" applyFont="1" applyBorder="1" applyAlignment="1" applyProtection="1">
      <alignment horizontal="left"/>
      <protection hidden="1"/>
    </xf>
    <xf numFmtId="0" fontId="2" fillId="37" borderId="37" xfId="0" applyFont="1" applyFill="1" applyBorder="1" applyAlignment="1" applyProtection="1">
      <alignment horizontal="center"/>
      <protection hidden="1"/>
    </xf>
    <xf numFmtId="0" fontId="2" fillId="37" borderId="42" xfId="0" applyFont="1" applyFill="1" applyBorder="1" applyAlignment="1" applyProtection="1">
      <alignment horizontal="center"/>
      <protection hidden="1"/>
    </xf>
    <xf numFmtId="0" fontId="2" fillId="37" borderId="27" xfId="0" applyFont="1" applyFill="1" applyBorder="1" applyAlignment="1" applyProtection="1">
      <alignment horizontal="center"/>
      <protection hidden="1"/>
    </xf>
    <xf numFmtId="0" fontId="85" fillId="0" borderId="0" xfId="0" applyFont="1" applyAlignment="1" applyProtection="1">
      <alignment horizontal="center"/>
      <protection hidden="1"/>
    </xf>
    <xf numFmtId="0" fontId="68" fillId="9" borderId="47" xfId="0" applyFont="1" applyFill="1" applyBorder="1" applyAlignment="1" applyProtection="1">
      <alignment horizontal="center"/>
      <protection hidden="1"/>
    </xf>
    <xf numFmtId="0" fontId="68" fillId="9" borderId="32" xfId="0" applyFont="1" applyFill="1" applyBorder="1" applyAlignment="1" applyProtection="1">
      <alignment horizontal="center"/>
      <protection hidden="1"/>
    </xf>
    <xf numFmtId="44" fontId="68" fillId="16" borderId="31" xfId="44" applyFont="1" applyFill="1" applyBorder="1" applyAlignment="1" applyProtection="1">
      <alignment horizontal="center"/>
      <protection hidden="1"/>
    </xf>
    <xf numFmtId="44" fontId="68" fillId="16" borderId="34" xfId="44" applyFont="1" applyFill="1" applyBorder="1" applyAlignment="1" applyProtection="1">
      <alignment horizontal="center"/>
      <protection hidden="1"/>
    </xf>
    <xf numFmtId="0" fontId="68" fillId="16" borderId="31" xfId="0" applyFont="1" applyFill="1" applyBorder="1" applyAlignment="1" applyProtection="1">
      <alignment horizontal="center"/>
      <protection hidden="1"/>
    </xf>
    <xf numFmtId="0" fontId="68" fillId="16" borderId="34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9525</xdr:rowOff>
    </xdr:from>
    <xdr:to>
      <xdr:col>6</xdr:col>
      <xdr:colOff>266700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525"/>
          <a:ext cx="1095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SheetLayoutView="100" zoomScalePageLayoutView="0" workbookViewId="0" topLeftCell="A1">
      <selection activeCell="A8" sqref="A8:K8"/>
    </sheetView>
  </sheetViews>
  <sheetFormatPr defaultColWidth="9.140625" defaultRowHeight="15"/>
  <cols>
    <col min="1" max="1" width="8.7109375" style="39" customWidth="1"/>
    <col min="2" max="2" width="10.140625" style="39" customWidth="1"/>
    <col min="3" max="12" width="8.7109375" style="39" customWidth="1"/>
    <col min="13" max="18" width="15.57421875" style="39" customWidth="1"/>
    <col min="19" max="16384" width="9.140625" style="39" customWidth="1"/>
  </cols>
  <sheetData>
    <row r="1" spans="1:11" ht="16.5">
      <c r="A1" s="14"/>
      <c r="B1" s="14"/>
      <c r="C1" s="14"/>
      <c r="D1" s="15"/>
      <c r="E1" s="16"/>
      <c r="F1" s="16"/>
      <c r="G1" s="16"/>
      <c r="H1" s="14"/>
      <c r="I1" s="145" t="s">
        <v>49</v>
      </c>
      <c r="J1" s="145"/>
      <c r="K1" s="145"/>
    </row>
    <row r="2" spans="1:11" ht="15" customHeight="1">
      <c r="A2" s="17" t="s">
        <v>29</v>
      </c>
      <c r="B2" s="15"/>
      <c r="C2" s="16"/>
      <c r="D2" s="16"/>
      <c r="E2" s="16"/>
      <c r="F2" s="16"/>
      <c r="G2" s="16"/>
      <c r="H2" s="14"/>
      <c r="I2" s="146" t="s">
        <v>30</v>
      </c>
      <c r="J2" s="146"/>
      <c r="K2" s="146"/>
    </row>
    <row r="3" spans="1:11" ht="15" customHeight="1">
      <c r="A3" s="18" t="s">
        <v>31</v>
      </c>
      <c r="B3" s="19"/>
      <c r="C3" s="16"/>
      <c r="D3" s="16"/>
      <c r="E3" s="16"/>
      <c r="F3" s="16"/>
      <c r="G3" s="16"/>
      <c r="H3" s="14"/>
      <c r="I3" s="145" t="s">
        <v>32</v>
      </c>
      <c r="J3" s="145"/>
      <c r="K3" s="145"/>
    </row>
    <row r="4" spans="1:11" ht="15" customHeight="1">
      <c r="A4" s="14"/>
      <c r="B4" s="20"/>
      <c r="C4" s="16"/>
      <c r="D4" s="16"/>
      <c r="E4" s="16"/>
      <c r="F4" s="16"/>
      <c r="G4" s="16"/>
      <c r="H4" s="14"/>
      <c r="I4" s="146" t="s">
        <v>33</v>
      </c>
      <c r="J4" s="146"/>
      <c r="K4" s="146"/>
    </row>
    <row r="5" spans="1:11" ht="9.75" customHeight="1">
      <c r="A5" s="20"/>
      <c r="B5" s="20"/>
      <c r="C5" s="16"/>
      <c r="D5" s="16"/>
      <c r="E5" s="16"/>
      <c r="F5" s="16"/>
      <c r="G5" s="16"/>
      <c r="H5" s="16"/>
      <c r="I5" s="14"/>
      <c r="J5" s="14"/>
      <c r="K5" s="14"/>
    </row>
    <row r="6" spans="1:11" ht="20.25">
      <c r="A6" s="183" t="s">
        <v>34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1:11" ht="15" customHeight="1">
      <c r="A7" s="182" t="s">
        <v>25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 ht="15" customHeight="1">
      <c r="A8" s="146" t="s">
        <v>47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1" s="40" customFormat="1" ht="15" customHeight="1">
      <c r="A9" s="146" t="s">
        <v>48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1" s="40" customFormat="1" ht="1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7.25">
      <c r="A11" s="137" t="s">
        <v>28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ht="15" customHeight="1">
      <c r="A12" s="22" t="s">
        <v>38</v>
      </c>
      <c r="B12" s="22"/>
      <c r="C12" s="22"/>
      <c r="D12" s="22"/>
      <c r="E12" s="22"/>
      <c r="F12" s="22"/>
      <c r="G12" s="22"/>
      <c r="H12" s="3"/>
      <c r="I12" s="3"/>
      <c r="J12" s="1"/>
      <c r="K12" s="1"/>
    </row>
    <row r="13" spans="1:11" ht="15" customHeight="1">
      <c r="A13" s="22" t="s">
        <v>45</v>
      </c>
      <c r="B13" s="22"/>
      <c r="C13" s="22"/>
      <c r="D13" s="22"/>
      <c r="E13" s="22"/>
      <c r="F13" s="22"/>
      <c r="G13" s="22"/>
      <c r="H13" s="3"/>
      <c r="I13" s="3"/>
      <c r="J13" s="1"/>
      <c r="K13" s="1"/>
    </row>
    <row r="14" spans="1:11" ht="15" customHeight="1">
      <c r="A14" s="22" t="s">
        <v>24</v>
      </c>
      <c r="B14" s="22"/>
      <c r="C14" s="22"/>
      <c r="D14" s="22"/>
      <c r="E14" s="22"/>
      <c r="F14" s="22"/>
      <c r="G14" s="22"/>
      <c r="H14" s="3"/>
      <c r="I14" s="3"/>
      <c r="J14" s="1"/>
      <c r="K14" s="1"/>
    </row>
    <row r="15" spans="1:11" ht="15" customHeight="1" thickBot="1">
      <c r="A15" s="2"/>
      <c r="B15" s="1"/>
      <c r="C15" s="1"/>
      <c r="D15" s="1"/>
      <c r="E15" s="1"/>
      <c r="F15" s="1"/>
      <c r="G15" s="1"/>
      <c r="H15" s="1"/>
      <c r="I15" s="1"/>
      <c r="J15" s="156">
        <f>IF(Sheet2!F10&lt;0,"This home is unaffordable.  The annual income input is insufficient to cover the Taxes &amp; Insurance of this property. Please apply for another home with less carrying costs.","")</f>
      </c>
      <c r="K15" s="156"/>
    </row>
    <row r="16" spans="1:11" ht="15" customHeight="1" thickBot="1">
      <c r="A16" s="1"/>
      <c r="B16" s="1"/>
      <c r="C16" s="21" t="s">
        <v>0</v>
      </c>
      <c r="D16" s="149"/>
      <c r="E16" s="150"/>
      <c r="F16" s="150"/>
      <c r="G16" s="151"/>
      <c r="H16" s="9"/>
      <c r="I16" s="1"/>
      <c r="J16" s="156"/>
      <c r="K16" s="156"/>
    </row>
    <row r="17" spans="1:11" ht="15" customHeight="1" thickBot="1">
      <c r="A17" s="1"/>
      <c r="B17" s="1"/>
      <c r="C17" s="1"/>
      <c r="D17" s="1"/>
      <c r="E17" s="1"/>
      <c r="F17" s="1"/>
      <c r="G17" s="9"/>
      <c r="H17" s="1"/>
      <c r="I17" s="1"/>
      <c r="J17" s="156"/>
      <c r="K17" s="156"/>
    </row>
    <row r="18" spans="1:11" ht="15" customHeight="1" thickBot="1">
      <c r="A18" s="1"/>
      <c r="B18" s="4" t="s">
        <v>37</v>
      </c>
      <c r="C18" s="140"/>
      <c r="D18" s="141"/>
      <c r="E18" s="1"/>
      <c r="F18" s="1"/>
      <c r="G18" s="4" t="s">
        <v>35</v>
      </c>
      <c r="H18" s="140"/>
      <c r="I18" s="141"/>
      <c r="J18" s="156"/>
      <c r="K18" s="156"/>
    </row>
    <row r="19" spans="1:11" ht="15" customHeight="1">
      <c r="A19" s="9"/>
      <c r="B19" s="1"/>
      <c r="C19" s="9"/>
      <c r="D19" s="9"/>
      <c r="E19" s="9"/>
      <c r="F19" s="9"/>
      <c r="G19" s="9"/>
      <c r="H19" s="9"/>
      <c r="I19" s="9"/>
      <c r="J19" s="156"/>
      <c r="K19" s="156"/>
    </row>
    <row r="20" spans="1:11" s="40" customFormat="1" ht="15" customHeight="1" thickBot="1">
      <c r="A20" s="13" t="s">
        <v>27</v>
      </c>
      <c r="B20" s="1"/>
      <c r="C20" s="1"/>
      <c r="D20" s="1"/>
      <c r="E20" s="1"/>
      <c r="F20" s="1"/>
      <c r="G20" s="1"/>
      <c r="H20" s="1"/>
      <c r="I20" s="1"/>
      <c r="J20" s="156"/>
      <c r="K20" s="156"/>
    </row>
    <row r="21" spans="1:11" ht="15" customHeight="1" thickBot="1">
      <c r="A21" s="152" t="s">
        <v>26</v>
      </c>
      <c r="B21" s="153"/>
      <c r="C21" s="142"/>
      <c r="D21" s="143"/>
      <c r="E21" s="143"/>
      <c r="F21" s="143"/>
      <c r="G21" s="143"/>
      <c r="H21" s="143"/>
      <c r="I21" s="144"/>
      <c r="J21" s="156"/>
      <c r="K21" s="156"/>
    </row>
    <row r="22" spans="1:11" ht="15" customHeight="1" thickBot="1">
      <c r="A22" s="1"/>
      <c r="B22" s="1"/>
      <c r="C22" s="1"/>
      <c r="D22" s="1"/>
      <c r="E22" s="1"/>
      <c r="F22" s="1"/>
      <c r="G22" s="1"/>
      <c r="H22" s="1"/>
      <c r="I22" s="1"/>
      <c r="J22" s="156"/>
      <c r="K22" s="156"/>
    </row>
    <row r="23" spans="1:11" ht="15" customHeight="1" thickBot="1">
      <c r="A23" s="5">
        <f>IF(C21&gt;0,"Step 2: INPUT TOTAL ANNUAL HOUSEHOLD INCOME ---&gt;","")</f>
      </c>
      <c r="B23" s="3"/>
      <c r="C23" s="3"/>
      <c r="D23" s="1"/>
      <c r="E23" s="1"/>
      <c r="F23" s="1"/>
      <c r="G23" s="1"/>
      <c r="H23" s="138"/>
      <c r="I23" s="139"/>
      <c r="J23" s="156"/>
      <c r="K23" s="156"/>
    </row>
    <row r="24" spans="1:11" ht="15" customHeight="1">
      <c r="A24" s="9"/>
      <c r="B24" s="9"/>
      <c r="C24" s="9"/>
      <c r="D24" s="9"/>
      <c r="E24" s="9"/>
      <c r="F24" s="9"/>
      <c r="G24" s="9"/>
      <c r="H24" s="9"/>
      <c r="I24" s="9"/>
      <c r="J24" s="156"/>
      <c r="K24" s="156"/>
    </row>
    <row r="25" spans="1:11" ht="15" customHeight="1" thickBot="1">
      <c r="A25" s="44">
        <f>IF(H23&gt;0,"TAKE FOLLOWING INFORMATION FROM THE PROPERTY FACT SHEET","")</f>
      </c>
      <c r="B25" s="1"/>
      <c r="C25" s="6"/>
      <c r="D25" s="7"/>
      <c r="E25" s="8"/>
      <c r="F25" s="1"/>
      <c r="G25" s="1"/>
      <c r="H25" s="1"/>
      <c r="I25" s="1"/>
      <c r="J25" s="156"/>
      <c r="K25" s="156"/>
    </row>
    <row r="26" spans="1:11" ht="15" customHeight="1" thickBot="1">
      <c r="A26" s="5">
        <f>IF(H23&gt;0,"Step 3:FROM FACT SHEET,  INPUT ANNUAL TAXES ------&gt;","")</f>
      </c>
      <c r="B26" s="3"/>
      <c r="C26" s="1"/>
      <c r="D26" s="1"/>
      <c r="E26" s="9"/>
      <c r="F26" s="9"/>
      <c r="G26" s="9"/>
      <c r="H26" s="138"/>
      <c r="I26" s="139"/>
      <c r="J26" s="156"/>
      <c r="K26" s="156"/>
    </row>
    <row r="27" spans="1:14" ht="15" customHeight="1" thickBot="1">
      <c r="A27" s="1"/>
      <c r="B27" s="3"/>
      <c r="C27" s="1"/>
      <c r="D27" s="1"/>
      <c r="E27" s="9"/>
      <c r="F27" s="9"/>
      <c r="G27" s="9"/>
      <c r="H27" s="1"/>
      <c r="I27" s="1"/>
      <c r="J27" s="156"/>
      <c r="K27" s="156"/>
      <c r="L27" s="40"/>
      <c r="M27" s="40"/>
      <c r="N27" s="40"/>
    </row>
    <row r="28" spans="1:14" ht="15" customHeight="1" thickBot="1">
      <c r="A28" s="5">
        <f>IF(H26&gt;0,IF(Sheet2!F10&lt;0,"Step 4: PLEASE STOP, &amp; READ ALL THE RED","Step 4: INPUT SALES PRICE ---------------------------------------&gt;"),"")</f>
      </c>
      <c r="B28" s="1"/>
      <c r="C28" s="1"/>
      <c r="D28" s="1"/>
      <c r="E28" s="9"/>
      <c r="F28" s="9"/>
      <c r="G28" s="9"/>
      <c r="H28" s="138"/>
      <c r="I28" s="139"/>
      <c r="J28" s="156"/>
      <c r="K28" s="156"/>
      <c r="L28" s="40"/>
      <c r="M28" s="40"/>
      <c r="N28" s="40"/>
    </row>
    <row r="29" spans="1:14" ht="15" customHeight="1">
      <c r="A29" s="1"/>
      <c r="B29" s="41"/>
      <c r="C29" s="41"/>
      <c r="D29" s="42">
        <f>IF(Sheet2!F10&lt;0,"STOP! DO NOT PROCEED.","")</f>
      </c>
      <c r="E29" s="43">
        <f>IF(Sheet2!F10&lt;0,"STOP! DO NOT PROCEED.","")</f>
      </c>
      <c r="F29" s="41"/>
      <c r="G29" s="41"/>
      <c r="H29" s="41"/>
      <c r="I29" s="41"/>
      <c r="J29" s="156"/>
      <c r="K29" s="156"/>
      <c r="L29" s="40"/>
      <c r="M29" s="40"/>
      <c r="N29" s="40"/>
    </row>
    <row r="30" spans="1:11" ht="15" customHeight="1">
      <c r="A30"/>
      <c r="B30" s="3"/>
      <c r="C30" s="3"/>
      <c r="D30" s="46">
        <f>IF(Sheet2!F10&lt;0,"STOP! DO NOT PROCEED.","")</f>
      </c>
      <c r="E30" s="45">
        <f>IF(Sheet2!F10&lt;0,"STOP! DO NOT PROCEED.","")</f>
      </c>
      <c r="F30" s="1"/>
      <c r="G30" s="1"/>
      <c r="H30" s="9"/>
      <c r="I30" s="9"/>
      <c r="J30" s="156"/>
      <c r="K30" s="156"/>
    </row>
    <row r="31" spans="1:11" ht="15" customHeight="1">
      <c r="A31" s="10">
        <f>IF(H28&gt;0,"Minimum down payment required for the program is 3% from the borrowers own funds.","")</f>
      </c>
      <c r="B31" s="11"/>
      <c r="C31" s="11"/>
      <c r="D31" s="11"/>
      <c r="E31" s="11"/>
      <c r="F31" s="1"/>
      <c r="G31" s="1"/>
      <c r="H31" s="1"/>
      <c r="I31" s="1"/>
      <c r="J31" s="1"/>
      <c r="K31" s="1"/>
    </row>
    <row r="32" spans="1:11" ht="15" customHeight="1">
      <c r="A32" s="27"/>
      <c r="B32" s="28"/>
      <c r="C32" s="28"/>
      <c r="D32" s="28"/>
      <c r="E32" s="28"/>
      <c r="F32" s="28"/>
      <c r="G32" s="29"/>
      <c r="H32" s="30">
        <f>IF(H28&gt;0,"Based on price input above the minimum down payment is:","")</f>
      </c>
      <c r="I32" s="125">
        <f>H28*0.03</f>
        <v>0</v>
      </c>
      <c r="J32" s="126"/>
      <c r="K32" s="127"/>
    </row>
    <row r="33" spans="1:11" ht="15" customHeight="1">
      <c r="A33" s="157">
        <f>IF(H28&gt;0,"Based on the information provided above, using affordable mortgage guidelines your maximum mortgage amount equals:","")</f>
      </c>
      <c r="B33" s="158"/>
      <c r="C33" s="158"/>
      <c r="D33" s="158"/>
      <c r="E33" s="158"/>
      <c r="F33" s="158"/>
      <c r="G33" s="158"/>
      <c r="H33" s="159"/>
      <c r="I33" s="31"/>
      <c r="J33" s="32"/>
      <c r="K33" s="33"/>
    </row>
    <row r="34" spans="1:11" ht="15" customHeight="1">
      <c r="A34" s="160"/>
      <c r="B34" s="161"/>
      <c r="C34" s="161"/>
      <c r="D34" s="161"/>
      <c r="E34" s="161"/>
      <c r="F34" s="161"/>
      <c r="G34" s="161"/>
      <c r="H34" s="162"/>
      <c r="I34" s="128">
        <f>Sheet2!D20</f>
        <v>0</v>
      </c>
      <c r="J34" s="129"/>
      <c r="K34" s="130"/>
    </row>
    <row r="35" spans="1:11" ht="15" customHeight="1">
      <c r="A35" s="25">
        <f>IF(H28&gt;0,"The total of these two equals YOUR maximum affordable purchase price BEFORE any subsidy:","")</f>
      </c>
      <c r="B35" s="25"/>
      <c r="C35" s="25"/>
      <c r="D35" s="25"/>
      <c r="E35" s="25"/>
      <c r="F35" s="25"/>
      <c r="G35" s="25"/>
      <c r="H35" s="25"/>
      <c r="I35" s="11"/>
      <c r="J35" s="24"/>
      <c r="K35" s="24"/>
    </row>
    <row r="36" spans="1:11" ht="16.5">
      <c r="A36" s="23"/>
      <c r="B36" s="23"/>
      <c r="C36" s="23"/>
      <c r="D36" s="23"/>
      <c r="E36" s="23"/>
      <c r="F36" s="23"/>
      <c r="G36" s="23"/>
      <c r="H36" s="23"/>
      <c r="I36" s="131">
        <f>I34+I32</f>
        <v>0</v>
      </c>
      <c r="J36" s="131"/>
      <c r="K36" s="131"/>
    </row>
    <row r="37" spans="1:13" ht="15" customHeight="1">
      <c r="A37" s="11"/>
      <c r="B37" s="12"/>
      <c r="C37" s="12"/>
      <c r="D37" s="1"/>
      <c r="E37" s="1"/>
      <c r="F37" s="34"/>
      <c r="G37" s="32"/>
      <c r="H37" s="35">
        <f>IF(H28&gt;0,"The price of this house is:","")</f>
      </c>
      <c r="I37" s="132">
        <f>H28</f>
        <v>0</v>
      </c>
      <c r="J37" s="132"/>
      <c r="K37" s="133"/>
      <c r="M37"/>
    </row>
    <row r="38" spans="1:13" ht="15" customHeight="1">
      <c r="A38" s="11"/>
      <c r="B38" s="12"/>
      <c r="C38" s="12"/>
      <c r="D38" s="1"/>
      <c r="E38" s="1"/>
      <c r="F38" s="36"/>
      <c r="G38" s="37"/>
      <c r="H38" s="38">
        <f>IF(H28&gt;0," less -","")</f>
      </c>
      <c r="I38" s="134">
        <f>I36</f>
        <v>0</v>
      </c>
      <c r="J38" s="134"/>
      <c r="K38" s="135"/>
      <c r="M38"/>
    </row>
    <row r="39" spans="1:13" ht="15" customHeight="1" thickBot="1">
      <c r="A39" s="119">
        <f>IF(H28&gt;0,IF(I39&gt;0,"To qualify for this house, you would need an additional:","YOU ARE DONE!  PLEASE PRINT OUT."),"")</f>
      </c>
      <c r="B39" s="119"/>
      <c r="C39" s="119"/>
      <c r="D39" s="119"/>
      <c r="E39" s="119"/>
      <c r="F39" s="119"/>
      <c r="G39" s="119"/>
      <c r="H39" s="119"/>
      <c r="I39" s="136">
        <f>IF(I32&gt;0,Sheet2!E26,0)</f>
        <v>0</v>
      </c>
      <c r="J39" s="136"/>
      <c r="K39" s="136"/>
      <c r="M39"/>
    </row>
    <row r="40" spans="1:13" ht="15" customHeight="1" thickTop="1">
      <c r="A40" s="120">
        <f>IF(I39&gt;115000,"Maximum homebuyer subsidy:",IF(I39=0,"","The NSP program can provide this amount in subsidy, if you qualify.                            YOU ARE DONE. PLEASE PRINT OUT &amp; INITIAL."))</f>
      </c>
      <c r="B40" s="120"/>
      <c r="C40" s="120"/>
      <c r="D40" s="120"/>
      <c r="E40" s="120"/>
      <c r="F40" s="120"/>
      <c r="G40" s="120"/>
      <c r="H40" s="120"/>
      <c r="I40" s="121">
        <f>IF(I39&gt;115000,115000,I39)</f>
        <v>0</v>
      </c>
      <c r="J40" s="121"/>
      <c r="K40" s="121"/>
      <c r="M40"/>
    </row>
    <row r="41" spans="1:17" ht="15" customHeight="1">
      <c r="A41" s="120"/>
      <c r="B41" s="120"/>
      <c r="C41" s="120"/>
      <c r="D41" s="120"/>
      <c r="E41" s="120"/>
      <c r="F41" s="120"/>
      <c r="G41" s="120"/>
      <c r="H41" s="120"/>
      <c r="I41" s="122"/>
      <c r="J41" s="122"/>
      <c r="K41" s="122"/>
      <c r="L41" s="40"/>
      <c r="M41" s="40"/>
      <c r="N41" s="40"/>
      <c r="O41" s="40"/>
      <c r="P41" s="40"/>
      <c r="Q41" s="40"/>
    </row>
    <row r="42" spans="1:17" ht="15" customHeight="1">
      <c r="A42" s="120">
        <f>IF(I39&gt;115000,"You would have to provide an additional down payment of:","")</f>
      </c>
      <c r="B42" s="120"/>
      <c r="C42" s="120"/>
      <c r="D42" s="120"/>
      <c r="E42" s="120"/>
      <c r="F42" s="120"/>
      <c r="G42" s="120"/>
      <c r="H42" s="120"/>
      <c r="I42" s="124">
        <f>IF(I39&gt;115000,I39-I40,"")</f>
      </c>
      <c r="J42" s="124"/>
      <c r="K42" s="124"/>
      <c r="L42" s="40"/>
      <c r="M42" s="40"/>
      <c r="N42" s="40"/>
      <c r="O42" s="40"/>
      <c r="P42" s="40"/>
      <c r="Q42" s="40"/>
    </row>
    <row r="43" spans="1:17" ht="15" customHeight="1">
      <c r="A43" s="154">
        <f>IF(I39&gt;115000,"That means, ALL TOGETHER in order to purchase this home you will                                                        NEED A TOTAL DOWN payment of:","")</f>
      </c>
      <c r="B43" s="154"/>
      <c r="C43" s="154"/>
      <c r="D43" s="154"/>
      <c r="E43" s="154"/>
      <c r="F43" s="154"/>
      <c r="G43" s="154"/>
      <c r="H43" s="154"/>
      <c r="I43" s="155">
        <f>IF(I39&gt;115000,I32+I42,"")</f>
      </c>
      <c r="J43" s="155"/>
      <c r="K43" s="155"/>
      <c r="L43" s="40"/>
      <c r="M43" s="40"/>
      <c r="N43" s="40"/>
      <c r="O43" s="40"/>
      <c r="P43" s="40"/>
      <c r="Q43" s="40"/>
    </row>
    <row r="44" spans="1:17" ht="18" customHeight="1">
      <c r="A44" s="154"/>
      <c r="B44" s="154"/>
      <c r="C44" s="154"/>
      <c r="D44" s="154"/>
      <c r="E44" s="154"/>
      <c r="F44" s="154"/>
      <c r="G44" s="154"/>
      <c r="H44" s="154"/>
      <c r="I44" s="155"/>
      <c r="J44" s="155"/>
      <c r="K44" s="155"/>
      <c r="L44" s="40"/>
      <c r="M44" s="40"/>
      <c r="N44" s="40"/>
      <c r="O44" s="40"/>
      <c r="P44" s="40"/>
      <c r="Q44" s="40"/>
    </row>
    <row r="45" spans="1:17" ht="15" customHeight="1">
      <c r="A45" s="118">
        <f>IF(I39&gt;115000,"To fully clarify, the NSP program will provide you $115,000 to subsidize the price if you are within income limits, but you must provide evidence of the total funds shown in red to qualify.","")</f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40"/>
      <c r="M45" s="40"/>
      <c r="N45" s="40"/>
      <c r="O45" s="40"/>
      <c r="P45" s="40"/>
      <c r="Q45" s="40"/>
    </row>
    <row r="46" spans="1:17" ht="1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40"/>
      <c r="M46" s="40"/>
      <c r="N46" s="40"/>
      <c r="O46" s="40"/>
      <c r="P46" s="40"/>
      <c r="Q46" s="40"/>
    </row>
    <row r="47" spans="1:17" ht="15.75" customHeight="1">
      <c r="A47" s="123">
        <f>IF(I39&gt;115000,"NOTE: The required amount (3%) must be from personal funds.  But the additional amount may come from any other sources - which includes other grants, gifts from family, etc.","")</f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40"/>
      <c r="M47" s="40"/>
      <c r="N47" s="40"/>
      <c r="O47" s="40"/>
      <c r="P47" s="40"/>
      <c r="Q47" s="40"/>
    </row>
    <row r="48" spans="1:17" ht="1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40"/>
      <c r="M48" s="40"/>
      <c r="N48" s="40"/>
      <c r="O48" s="40"/>
      <c r="P48" s="40"/>
      <c r="Q48" s="40"/>
    </row>
    <row r="49" spans="1:17" ht="15" customHeight="1">
      <c r="A49" s="123">
        <f>IF(I39&gt;115000,"YOU ARE DONE. PLEASE PRINT OUT AND INITIAL","")</f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40"/>
      <c r="M49" s="40"/>
      <c r="N49" s="40"/>
      <c r="O49" s="40"/>
      <c r="P49" s="40"/>
      <c r="Q49" s="40"/>
    </row>
    <row r="50" spans="1:17" ht="15" customHeight="1" thickBot="1">
      <c r="A50" s="26"/>
      <c r="B50" s="26"/>
      <c r="C50" s="26"/>
      <c r="D50" s="26"/>
      <c r="E50" s="26"/>
      <c r="F50" s="26"/>
      <c r="G50" s="26"/>
      <c r="H50" s="147" t="s">
        <v>36</v>
      </c>
      <c r="I50" s="147"/>
      <c r="J50" s="148"/>
      <c r="K50" s="148"/>
      <c r="L50" s="40"/>
      <c r="M50" s="40"/>
      <c r="N50" s="40"/>
      <c r="O50" s="40"/>
      <c r="P50" s="40"/>
      <c r="Q50" s="40"/>
    </row>
  </sheetData>
  <sheetProtection/>
  <mergeCells count="37">
    <mergeCell ref="H50:I50"/>
    <mergeCell ref="J50:K50"/>
    <mergeCell ref="A8:K8"/>
    <mergeCell ref="D16:G16"/>
    <mergeCell ref="A21:B21"/>
    <mergeCell ref="A43:H44"/>
    <mergeCell ref="I43:K44"/>
    <mergeCell ref="J15:K30"/>
    <mergeCell ref="A9:K9"/>
    <mergeCell ref="A33:H34"/>
    <mergeCell ref="A6:K6"/>
    <mergeCell ref="A7:K7"/>
    <mergeCell ref="I1:K1"/>
    <mergeCell ref="I2:K2"/>
    <mergeCell ref="I3:K3"/>
    <mergeCell ref="I4:K4"/>
    <mergeCell ref="A11:K11"/>
    <mergeCell ref="H23:I23"/>
    <mergeCell ref="H28:I28"/>
    <mergeCell ref="H26:I26"/>
    <mergeCell ref="C18:D18"/>
    <mergeCell ref="H18:I18"/>
    <mergeCell ref="C21:I21"/>
    <mergeCell ref="I32:K32"/>
    <mergeCell ref="I34:K34"/>
    <mergeCell ref="I36:K36"/>
    <mergeCell ref="I37:K37"/>
    <mergeCell ref="I38:K38"/>
    <mergeCell ref="I39:K39"/>
    <mergeCell ref="A45:K46"/>
    <mergeCell ref="A39:H39"/>
    <mergeCell ref="A40:H41"/>
    <mergeCell ref="I40:K41"/>
    <mergeCell ref="A47:K48"/>
    <mergeCell ref="A49:K49"/>
    <mergeCell ref="A42:H42"/>
    <mergeCell ref="I42:K42"/>
  </mergeCells>
  <printOptions/>
  <pageMargins left="0.45" right="0.45" top="0.5" bottom="0.5" header="0.05" footer="0.05"/>
  <pageSetup horizontalDpi="600" verticalDpi="600" orientation="portrait" scale="97" r:id="rId2"/>
  <rowBreaks count="1" manualBreakCount="1">
    <brk id="5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8" width="15.7109375" style="0" customWidth="1"/>
    <col min="9" max="10" width="14.7109375" style="0" customWidth="1"/>
  </cols>
  <sheetData>
    <row r="1" spans="1:9" s="48" customFormat="1" ht="21" customHeight="1">
      <c r="A1" s="175" t="s">
        <v>44</v>
      </c>
      <c r="B1" s="175"/>
      <c r="C1" s="175"/>
      <c r="D1" s="175"/>
      <c r="E1" s="175"/>
      <c r="F1" s="175"/>
      <c r="G1" s="175"/>
      <c r="H1" s="52"/>
      <c r="I1" s="52"/>
    </row>
    <row r="2" spans="1:9" s="48" customFormat="1" ht="21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15.75" thickBot="1">
      <c r="A3" s="53"/>
      <c r="B3" s="53"/>
      <c r="C3" s="53"/>
      <c r="D3" s="53"/>
      <c r="E3" s="53"/>
      <c r="F3" s="53"/>
      <c r="G3" s="53"/>
      <c r="H3" s="53"/>
      <c r="I3" s="54"/>
    </row>
    <row r="4" spans="1:9" ht="15.75" thickBot="1">
      <c r="A4" s="163" t="s">
        <v>1</v>
      </c>
      <c r="B4" s="164"/>
      <c r="C4" s="164"/>
      <c r="D4" s="165"/>
      <c r="E4" s="54"/>
      <c r="F4" s="54"/>
      <c r="G4" s="54"/>
      <c r="H4" s="54"/>
      <c r="I4" s="54"/>
    </row>
    <row r="5" spans="1:7" ht="15.75" thickBot="1">
      <c r="A5" s="55" t="s">
        <v>23</v>
      </c>
      <c r="B5" s="56"/>
      <c r="C5" s="56"/>
      <c r="D5" s="57" t="s">
        <v>2</v>
      </c>
      <c r="E5" s="54"/>
      <c r="F5" s="54"/>
      <c r="G5" s="54"/>
    </row>
    <row r="6" spans="1:6" ht="15">
      <c r="A6" s="58"/>
      <c r="B6" s="59" t="s">
        <v>3</v>
      </c>
      <c r="C6" s="60">
        <f>Sheet1!H23</f>
        <v>0</v>
      </c>
      <c r="D6" s="61">
        <f>(C6/12)</f>
        <v>0</v>
      </c>
      <c r="E6" s="54"/>
      <c r="F6" s="54"/>
    </row>
    <row r="7" spans="1:7" ht="15.75" thickBot="1">
      <c r="A7" s="62" t="s">
        <v>4</v>
      </c>
      <c r="B7" s="63"/>
      <c r="C7" s="102">
        <v>0.33</v>
      </c>
      <c r="D7" s="103">
        <f>D6*C7</f>
        <v>0</v>
      </c>
      <c r="F7" s="54"/>
      <c r="G7" s="54"/>
    </row>
    <row r="8" spans="1:7" ht="15.75" thickBot="1">
      <c r="A8" s="172" t="s">
        <v>5</v>
      </c>
      <c r="B8" s="173"/>
      <c r="C8" s="173"/>
      <c r="D8" s="173"/>
      <c r="E8" s="173"/>
      <c r="F8" s="174"/>
      <c r="G8" s="54"/>
    </row>
    <row r="9" spans="1:7" ht="15">
      <c r="A9" s="104"/>
      <c r="B9" s="105"/>
      <c r="C9" s="115" t="s">
        <v>40</v>
      </c>
      <c r="D9" s="116"/>
      <c r="E9" s="117">
        <f>E10-0.0014</f>
        <v>0.0111</v>
      </c>
      <c r="F9" s="64" t="s">
        <v>41</v>
      </c>
      <c r="G9" s="54"/>
    </row>
    <row r="10" spans="1:7" ht="15">
      <c r="A10" s="65" t="s">
        <v>6</v>
      </c>
      <c r="B10" s="66"/>
      <c r="C10" s="67">
        <f>F10-C11</f>
        <v>0</v>
      </c>
      <c r="D10" s="68" t="s">
        <v>46</v>
      </c>
      <c r="E10" s="108">
        <v>0.0125</v>
      </c>
      <c r="F10" s="69">
        <f>D7-(C12+C13+C14+C15)</f>
        <v>0</v>
      </c>
      <c r="G10" s="54"/>
    </row>
    <row r="11" spans="1:7" ht="15">
      <c r="A11" s="70" t="s">
        <v>7</v>
      </c>
      <c r="B11" s="66"/>
      <c r="C11" s="67">
        <f>((F18*E9)/12)</f>
        <v>0</v>
      </c>
      <c r="D11" s="71">
        <f>((C20*(E10/12)))</f>
        <v>0</v>
      </c>
      <c r="E11" s="72">
        <f>C11-D11</f>
        <v>0</v>
      </c>
      <c r="F11" s="67">
        <v>0</v>
      </c>
      <c r="G11" s="54"/>
    </row>
    <row r="12" spans="1:7" ht="15">
      <c r="A12" s="65" t="s">
        <v>8</v>
      </c>
      <c r="B12" s="66"/>
      <c r="C12" s="73">
        <f>E12/12</f>
        <v>0</v>
      </c>
      <c r="D12" s="74" t="s">
        <v>9</v>
      </c>
      <c r="E12" s="75">
        <f>Sheet1!H26</f>
        <v>0</v>
      </c>
      <c r="F12" s="73">
        <f>C12</f>
        <v>0</v>
      </c>
      <c r="G12" s="54"/>
    </row>
    <row r="13" spans="1:7" ht="15.75" thickBot="1">
      <c r="A13" s="65" t="s">
        <v>10</v>
      </c>
      <c r="B13" s="66"/>
      <c r="C13" s="73">
        <f>E13/12</f>
        <v>0</v>
      </c>
      <c r="D13" s="111" t="s">
        <v>9</v>
      </c>
      <c r="E13" s="112">
        <f>IF(D7&gt;0,1200,)</f>
        <v>0</v>
      </c>
      <c r="F13" s="73">
        <f>C13</f>
        <v>0</v>
      </c>
      <c r="G13" s="54"/>
    </row>
    <row r="14" spans="1:7" ht="15">
      <c r="A14" s="65" t="s">
        <v>11</v>
      </c>
      <c r="B14" s="66"/>
      <c r="C14" s="110">
        <v>0</v>
      </c>
      <c r="D14" s="166" t="s">
        <v>39</v>
      </c>
      <c r="E14" s="167"/>
      <c r="F14" s="109">
        <f>C14</f>
        <v>0</v>
      </c>
      <c r="G14" s="54"/>
    </row>
    <row r="15" spans="1:7" ht="15.75" thickBot="1">
      <c r="A15" s="65" t="s">
        <v>12</v>
      </c>
      <c r="B15" s="66"/>
      <c r="C15" s="110">
        <v>0</v>
      </c>
      <c r="D15" s="113">
        <f>E24*0.8</f>
        <v>0</v>
      </c>
      <c r="E15" s="114"/>
      <c r="F15" s="109">
        <f>C15</f>
        <v>0</v>
      </c>
      <c r="G15" s="54"/>
    </row>
    <row r="16" spans="1:7" ht="15.75" thickBot="1">
      <c r="A16" s="76" t="s">
        <v>13</v>
      </c>
      <c r="B16" s="77"/>
      <c r="C16" s="78">
        <f>SUM(C10:C15)</f>
        <v>0</v>
      </c>
      <c r="D16" s="105"/>
      <c r="E16" s="105"/>
      <c r="F16" s="78">
        <f>SUM(F10:F15)</f>
        <v>0</v>
      </c>
      <c r="G16" s="54"/>
    </row>
    <row r="17" spans="1:7" ht="15">
      <c r="A17" s="101" t="s">
        <v>14</v>
      </c>
      <c r="B17" s="79"/>
      <c r="C17" s="80"/>
      <c r="D17" s="49">
        <v>0.0387</v>
      </c>
      <c r="E17" s="105"/>
      <c r="F17" s="81"/>
      <c r="G17" s="54"/>
    </row>
    <row r="18" spans="1:7" ht="15">
      <c r="A18" s="82" t="s">
        <v>16</v>
      </c>
      <c r="B18" s="83"/>
      <c r="C18" s="80"/>
      <c r="D18" s="50">
        <v>30</v>
      </c>
      <c r="E18" s="105"/>
      <c r="F18" s="84">
        <f>PV(D17/12,D18*12,F10)*-1</f>
        <v>0</v>
      </c>
      <c r="G18" s="54"/>
    </row>
    <row r="19" spans="1:7" ht="15.75" thickBot="1">
      <c r="A19" s="82" t="s">
        <v>18</v>
      </c>
      <c r="B19" s="83"/>
      <c r="C19" s="105"/>
      <c r="D19" s="51">
        <f>Sheet1!I32</f>
        <v>0</v>
      </c>
      <c r="E19" s="105"/>
      <c r="F19" s="81"/>
      <c r="G19" s="54"/>
    </row>
    <row r="20" spans="1:9" ht="15.75" thickBot="1">
      <c r="A20" s="85" t="s">
        <v>20</v>
      </c>
      <c r="B20" s="86"/>
      <c r="C20" s="87">
        <f>PV(D17/12,D18*12,C10)*-1</f>
        <v>0</v>
      </c>
      <c r="D20" s="178">
        <f>IF(C20&gt;F20,C20,F20)</f>
        <v>0</v>
      </c>
      <c r="E20" s="179"/>
      <c r="F20" s="88">
        <f>IF(F18&gt;D15,D15,F18)</f>
        <v>0</v>
      </c>
      <c r="G20" s="54"/>
      <c r="H20" s="54"/>
      <c r="I20" s="54"/>
    </row>
    <row r="21" spans="1:9" ht="15.75" thickBot="1">
      <c r="A21" s="89" t="s">
        <v>22</v>
      </c>
      <c r="B21" s="90"/>
      <c r="C21" s="91">
        <f>C20+D19</f>
        <v>0</v>
      </c>
      <c r="D21" s="180" t="s">
        <v>43</v>
      </c>
      <c r="E21" s="181"/>
      <c r="F21" s="92">
        <f>F20+D19</f>
        <v>0</v>
      </c>
      <c r="G21" s="54"/>
      <c r="H21" s="53"/>
      <c r="I21" s="54"/>
    </row>
    <row r="22" spans="1:9" ht="16.5" thickBot="1">
      <c r="A22" s="106"/>
      <c r="B22" s="107"/>
      <c r="C22" s="93">
        <f>E24-C21</f>
        <v>0</v>
      </c>
      <c r="D22" s="176" t="s">
        <v>42</v>
      </c>
      <c r="E22" s="177"/>
      <c r="F22" s="94">
        <f>E24-F21</f>
        <v>0</v>
      </c>
      <c r="G22" s="53"/>
      <c r="H22" s="53"/>
      <c r="I22" s="54"/>
    </row>
    <row r="23" spans="1:9" ht="15">
      <c r="A23" s="54"/>
      <c r="B23" s="54"/>
      <c r="C23" s="163" t="s">
        <v>15</v>
      </c>
      <c r="D23" s="164"/>
      <c r="E23" s="164"/>
      <c r="F23" s="165"/>
      <c r="G23" s="95"/>
      <c r="H23" s="54"/>
      <c r="I23" s="54"/>
    </row>
    <row r="24" spans="1:9" ht="15.75">
      <c r="A24" s="54"/>
      <c r="B24" s="54"/>
      <c r="C24" s="168" t="s">
        <v>17</v>
      </c>
      <c r="D24" s="169"/>
      <c r="E24" s="96">
        <f>Sheet1!H28</f>
        <v>0</v>
      </c>
      <c r="F24" s="97"/>
      <c r="G24" s="54"/>
      <c r="H24" s="54"/>
      <c r="I24" s="54"/>
    </row>
    <row r="25" spans="3:9" ht="15.75">
      <c r="C25" s="168" t="s">
        <v>19</v>
      </c>
      <c r="D25" s="169"/>
      <c r="E25" s="98">
        <f>IF(C21&gt;F21,C21,F21)</f>
        <v>0</v>
      </c>
      <c r="F25" s="97"/>
      <c r="G25" s="54"/>
      <c r="H25" s="54"/>
      <c r="I25" s="54"/>
    </row>
    <row r="26" spans="3:9" ht="16.5" thickBot="1">
      <c r="C26" s="170" t="s">
        <v>21</v>
      </c>
      <c r="D26" s="171"/>
      <c r="E26" s="99">
        <f>IF(E24-E25&gt;0,E24-E25,0)</f>
        <v>0</v>
      </c>
      <c r="F26" s="100"/>
      <c r="G26" s="54"/>
      <c r="H26" s="54"/>
      <c r="I26" s="54"/>
    </row>
    <row r="27" ht="15">
      <c r="E27" s="54"/>
    </row>
    <row r="28" ht="15">
      <c r="E28" s="54"/>
    </row>
  </sheetData>
  <sheetProtection password="CF3C" sheet="1"/>
  <mergeCells count="11">
    <mergeCell ref="A1:G1"/>
    <mergeCell ref="D22:E22"/>
    <mergeCell ref="D20:E20"/>
    <mergeCell ref="D21:E21"/>
    <mergeCell ref="C23:F23"/>
    <mergeCell ref="A4:D4"/>
    <mergeCell ref="D14:E14"/>
    <mergeCell ref="C24:D24"/>
    <mergeCell ref="C25:D25"/>
    <mergeCell ref="C26:D26"/>
    <mergeCell ref="A8:F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Nassau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Mercado, Ricardo</dc:creator>
  <cp:keywords/>
  <dc:description/>
  <cp:lastModifiedBy>Mercado, Ricardo</cp:lastModifiedBy>
  <cp:lastPrinted>2013-02-19T21:59:40Z</cp:lastPrinted>
  <dcterms:created xsi:type="dcterms:W3CDTF">2011-11-10T20:38:50Z</dcterms:created>
  <dcterms:modified xsi:type="dcterms:W3CDTF">2013-02-19T22:53:09Z</dcterms:modified>
  <cp:category/>
  <cp:version/>
  <cp:contentType/>
  <cp:contentStatus/>
</cp:coreProperties>
</file>